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un\Desktop\work\youtube\"/>
    </mc:Choice>
  </mc:AlternateContent>
  <xr:revisionPtr revIDLastSave="0" documentId="13_ncr:1_{02816F8F-B85D-4E4B-BC1A-230B65DC0EA0}" xr6:coauthVersionLast="45" xr6:coauthVersionMax="45" xr10:uidLastSave="{00000000-0000-0000-0000-000000000000}"/>
  <bookViews>
    <workbookView xWindow="-120" yWindow="-120" windowWidth="20730" windowHeight="10830" xr2:uid="{192DEA44-00F5-4780-AE7F-D23881807AA6}"/>
  </bookViews>
  <sheets>
    <sheet name="Sheet1" sheetId="1" r:id="rId1"/>
  </sheets>
  <definedNames>
    <definedName name="solver_adj" localSheetId="0" hidden="1">Sheet1!$J$5:$K$5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Sheet1!$J$10</definedName>
    <definedName name="solver_lhs2" localSheetId="0" hidden="1">Sheet1!$L$5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Sheet1!$J$8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hs1" localSheetId="0" hidden="1">Sheet1!$L$10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J8" i="1" l="1"/>
  <c r="K6" i="1"/>
  <c r="J6" i="1"/>
  <c r="K2" i="1"/>
  <c r="K3" i="1"/>
  <c r="J3" i="1"/>
  <c r="J2" i="1"/>
  <c r="K1" i="1"/>
  <c r="J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" i="1"/>
  <c r="F2" i="1"/>
  <c r="E2" i="1"/>
  <c r="J9" i="1" l="1"/>
  <c r="J10" i="1" s="1"/>
</calcChain>
</file>

<file path=xl/sharedStrings.xml><?xml version="1.0" encoding="utf-8"?>
<sst xmlns="http://schemas.openxmlformats.org/spreadsheetml/2006/main" count="12" uniqueCount="11">
  <si>
    <t>ZM</t>
  </si>
  <si>
    <t>Date</t>
  </si>
  <si>
    <t>DAL</t>
  </si>
  <si>
    <t>Return</t>
  </si>
  <si>
    <t>Average</t>
  </si>
  <si>
    <t>Stdev</t>
  </si>
  <si>
    <t>weight</t>
  </si>
  <si>
    <t>w*std</t>
  </si>
  <si>
    <t>Var</t>
  </si>
  <si>
    <t>stdev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</si>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</sst>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</xdr:row>
      <xdr:rowOff>123824</xdr:rowOff>
    </xdr:from>
    <xdr:to>
      <xdr:col>14</xdr:col>
      <xdr:colOff>28575</xdr:colOff>
      <xdr:row>35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83A088-211E-4E09-9690-0011F4BE17F6}"/>
            </a:ext>
          </a:extLst>
        </xdr:cNvPr>
        <xdr:cNvSpPr txBox="1"/>
      </xdr:nvSpPr>
      <xdr:spPr>
        <a:xfrm>
          <a:off x="2943225" y="314324"/>
          <a:ext cx="5724525" cy="64008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Basic Excel: portfolio optimization</a:t>
          </a:r>
        </a:p>
        <a:p>
          <a:endParaRPr lang="en-CA" sz="1100"/>
        </a:p>
        <a:p>
          <a:r>
            <a:rPr lang="en-CA" sz="1100"/>
            <a:t>Basic Excel operations - https://hubertpun.com</a:t>
          </a:r>
        </a:p>
        <a:p>
          <a:endParaRPr lang="en-CA" sz="1100"/>
        </a:p>
        <a:p>
          <a:r>
            <a:rPr lang="en-CA" sz="1100"/>
            <a:t>What should my portfolio (consists of Zoom and Delta Airline) be if the maximum risk that I can tolerate is (standard deviation) 0.2?</a:t>
          </a:r>
        </a:p>
        <a:p>
          <a:endParaRPr lang="en-CA" sz="1100"/>
        </a:p>
        <a:p>
          <a:r>
            <a:rPr lang="en-CA" sz="1100"/>
            <a:t>----------------------------------------------------------</a:t>
          </a:r>
        </a:p>
        <a:p>
          <a:r>
            <a:rPr lang="en-CA" sz="1100"/>
            <a:t>Learning objective</a:t>
          </a:r>
        </a:p>
        <a:p>
          <a:r>
            <a:rPr lang="en-CA" sz="1100"/>
            <a:t>- solver; variance; standard deviation</a:t>
          </a:r>
        </a:p>
        <a:p>
          <a:r>
            <a:rPr lang="en-CA" sz="1100"/>
            <a:t>------</a:t>
          </a:r>
        </a:p>
        <a:p>
          <a:r>
            <a:rPr lang="en-CA" sz="1100"/>
            <a:t>Step 1: calculate weakly return = (this week - last week)/last week</a:t>
          </a:r>
        </a:p>
        <a:p>
          <a:r>
            <a:rPr lang="en-CA" sz="1100"/>
            <a:t>Column E:F</a:t>
          </a:r>
        </a:p>
        <a:p>
          <a:endParaRPr lang="en-CA" sz="1100"/>
        </a:p>
        <a:p>
          <a:r>
            <a:rPr lang="en-CA" sz="1100"/>
            <a:t>Step 2: calculate average and risk (standard deviation; stdev) of return</a:t>
          </a:r>
        </a:p>
        <a:p>
          <a:r>
            <a:rPr lang="en-CA" sz="1100"/>
            <a:t>J2:K3</a:t>
          </a:r>
        </a:p>
        <a:p>
          <a:endParaRPr lang="en-CA" sz="1100"/>
        </a:p>
        <a:p>
          <a:r>
            <a:rPr lang="en-CA" sz="1100"/>
            <a:t>Step 3: weight of portfolio (decision variable)</a:t>
          </a:r>
        </a:p>
        <a:p>
          <a:r>
            <a:rPr lang="en-CA" sz="1100"/>
            <a:t>J5:K5</a:t>
          </a:r>
        </a:p>
        <a:p>
          <a:r>
            <a:rPr lang="en-CA" sz="1100"/>
            <a:t>Total weight (L5) must be smaller-than-or-equal-to one</a:t>
          </a:r>
        </a:p>
        <a:p>
          <a:endParaRPr lang="en-CA" sz="1100"/>
        </a:p>
        <a:p>
          <a:r>
            <a:rPr lang="en-CA" sz="1100"/>
            <a:t>Step 4: intermediate calculation step: calculate (weight*stdev)</a:t>
          </a:r>
        </a:p>
        <a:p>
          <a:endParaRPr lang="en-CA" sz="1100"/>
        </a:p>
        <a:p>
          <a:r>
            <a:rPr lang="en-CA" sz="1100"/>
            <a:t>Step 5: portfolio</a:t>
          </a:r>
        </a:p>
        <a:p>
          <a:r>
            <a:rPr lang="en-CA" sz="1100"/>
            <a:t>weekly Return = sumproduct(weight and average return)</a:t>
          </a:r>
        </a:p>
        <a:p>
          <a:r>
            <a:rPr lang="en-CA" sz="1100"/>
            <a:t>annual Return = weekly return * 52 (cell J8)</a:t>
          </a:r>
        </a:p>
        <a:p>
          <a:r>
            <a:rPr lang="en-CA" sz="1100"/>
            <a:t>weekly Variance = sumproduct(weight*stdev)  [from step 4]</a:t>
          </a:r>
        </a:p>
        <a:p>
          <a:r>
            <a:rPr lang="en-CA" sz="1100"/>
            <a:t>annual Variance = weekly variance * 52</a:t>
          </a:r>
        </a:p>
        <a:p>
          <a:r>
            <a:rPr lang="en-CA" sz="1100"/>
            <a:t>annual stdev (measurement of risk) = Square-root (annual Variance)</a:t>
          </a:r>
        </a:p>
        <a:p>
          <a:endParaRPr lang="en-CA" sz="1100"/>
        </a:p>
        <a:p>
          <a:r>
            <a:rPr lang="en-CA" sz="1100"/>
            <a:t>Step 6: Solver</a:t>
          </a:r>
        </a:p>
        <a:p>
          <a:r>
            <a:rPr lang="en-CA" sz="1100"/>
            <a:t>Max: Return (J8)</a:t>
          </a:r>
        </a:p>
        <a:p>
          <a:r>
            <a:rPr lang="en-CA" sz="1100"/>
            <a:t>decision variable: weight (J5:J6)</a:t>
          </a:r>
        </a:p>
        <a:p>
          <a:r>
            <a:rPr lang="en-CA" sz="1100"/>
            <a:t>constraint:</a:t>
          </a:r>
        </a:p>
        <a:p>
          <a:r>
            <a:rPr lang="en-CA" sz="1100"/>
            <a:t>total weight (L5) &lt;= 1</a:t>
          </a:r>
        </a:p>
        <a:p>
          <a:r>
            <a:rPr lang="en-CA" sz="1100"/>
            <a:t>stdev (J10) &lt;= 0.2</a:t>
          </a:r>
        </a:p>
        <a:p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1FD7-992E-4B32-9361-6D44B6354C83}">
  <dimension ref="A1:L54"/>
  <sheetViews>
    <sheetView tabSelected="1" workbookViewId="0">
      <selection activeCell="B8" sqref="B8"/>
    </sheetView>
  </sheetViews>
  <sheetFormatPr defaultRowHeight="15" x14ac:dyDescent="0.25"/>
  <cols>
    <col min="1" max="1" width="10.7109375" bestFit="1" customWidth="1"/>
  </cols>
  <sheetData>
    <row r="1" spans="1:12" x14ac:dyDescent="0.25">
      <c r="A1" t="s">
        <v>1</v>
      </c>
      <c r="B1" t="s">
        <v>0</v>
      </c>
      <c r="C1" t="s">
        <v>2</v>
      </c>
      <c r="E1" t="s">
        <v>3</v>
      </c>
      <c r="J1" t="str">
        <f>B1</f>
        <v>ZM</v>
      </c>
      <c r="K1" t="str">
        <f>C1</f>
        <v>DAL</v>
      </c>
    </row>
    <row r="2" spans="1:12" x14ac:dyDescent="0.25">
      <c r="A2" s="1">
        <v>43955</v>
      </c>
      <c r="B2">
        <v>155.39999399999999</v>
      </c>
      <c r="C2">
        <v>22.719999000000001</v>
      </c>
      <c r="E2" t="str">
        <f>B1</f>
        <v>ZM</v>
      </c>
      <c r="F2" t="str">
        <f>C1</f>
        <v>DAL</v>
      </c>
      <c r="I2" t="s">
        <v>4</v>
      </c>
      <c r="J2">
        <f>AVERAGE(E:E)</f>
        <v>1.7932416830990706E-2</v>
      </c>
      <c r="K2">
        <f>AVERAGE(F:F)</f>
        <v>1.7558713364077782E-2</v>
      </c>
    </row>
    <row r="3" spans="1:12" x14ac:dyDescent="0.25">
      <c r="A3" s="1">
        <v>43962</v>
      </c>
      <c r="B3">
        <v>174.83000200000001</v>
      </c>
      <c r="C3">
        <v>19.190000999999999</v>
      </c>
      <c r="E3">
        <f>B3/B2-1</f>
        <v>0.12503223133972585</v>
      </c>
      <c r="F3">
        <f>C3/C2-1</f>
        <v>-0.15536963712014262</v>
      </c>
      <c r="I3" t="s">
        <v>5</v>
      </c>
      <c r="J3">
        <f>STDEV(E:E)</f>
        <v>8.7421347087623336E-2</v>
      </c>
      <c r="K3">
        <f>STDEV(F:F)</f>
        <v>8.4290890599840892E-2</v>
      </c>
    </row>
    <row r="4" spans="1:12" x14ac:dyDescent="0.25">
      <c r="A4" s="1">
        <v>43969</v>
      </c>
      <c r="B4">
        <v>171.05999800000001</v>
      </c>
      <c r="C4">
        <v>22.690000999999999</v>
      </c>
      <c r="E4">
        <f t="shared" ref="E4:F53" si="0">B4/B3-1</f>
        <v>-2.1563827471671626E-2</v>
      </c>
      <c r="F4">
        <f t="shared" si="0"/>
        <v>0.18238665021434852</v>
      </c>
    </row>
    <row r="5" spans="1:12" x14ac:dyDescent="0.25">
      <c r="A5" s="1">
        <v>43976</v>
      </c>
      <c r="B5">
        <v>179.479996</v>
      </c>
      <c r="C5">
        <v>25.209999</v>
      </c>
      <c r="E5">
        <f t="shared" si="0"/>
        <v>4.9222483914678872E-2</v>
      </c>
      <c r="F5">
        <f t="shared" si="0"/>
        <v>0.11106204887342241</v>
      </c>
      <c r="I5" t="s">
        <v>6</v>
      </c>
      <c r="J5" s="2">
        <v>0.22274248729598758</v>
      </c>
      <c r="K5" s="2">
        <v>0.23430755216560473</v>
      </c>
      <c r="L5">
        <f>SUM(J5:K5)</f>
        <v>0.45705003946159228</v>
      </c>
    </row>
    <row r="6" spans="1:12" x14ac:dyDescent="0.25">
      <c r="A6" s="1">
        <v>43983</v>
      </c>
      <c r="B6">
        <v>207.60000600000001</v>
      </c>
      <c r="C6">
        <v>34.159999999999997</v>
      </c>
      <c r="E6">
        <f t="shared" si="0"/>
        <v>0.15667489763037445</v>
      </c>
      <c r="F6">
        <f t="shared" si="0"/>
        <v>0.35501790380872267</v>
      </c>
      <c r="I6" t="s">
        <v>7</v>
      </c>
      <c r="J6">
        <f>J5*J3</f>
        <v>1.9472448293063063E-2</v>
      </c>
      <c r="K6">
        <f>K5*K3</f>
        <v>1.97499922463075E-2</v>
      </c>
    </row>
    <row r="7" spans="1:12" x14ac:dyDescent="0.25">
      <c r="A7" s="1">
        <v>43990</v>
      </c>
      <c r="B7">
        <v>219.520004</v>
      </c>
      <c r="C7">
        <v>30.43</v>
      </c>
      <c r="E7">
        <f t="shared" si="0"/>
        <v>5.7418100459977861E-2</v>
      </c>
      <c r="F7">
        <f t="shared" si="0"/>
        <v>-0.10919203747072592</v>
      </c>
    </row>
    <row r="8" spans="1:12" x14ac:dyDescent="0.25">
      <c r="A8" s="1">
        <v>43997</v>
      </c>
      <c r="B8">
        <v>243.479996</v>
      </c>
      <c r="C8">
        <v>29.51</v>
      </c>
      <c r="E8">
        <f t="shared" si="0"/>
        <v>0.10914719188871724</v>
      </c>
      <c r="F8">
        <f t="shared" si="0"/>
        <v>-3.0233322379230931E-2</v>
      </c>
      <c r="I8" t="s">
        <v>3</v>
      </c>
      <c r="J8">
        <f>SUMPRODUCT(J5:K5,J2:K2)*52</f>
        <v>0.42163941433524854</v>
      </c>
    </row>
    <row r="9" spans="1:12" x14ac:dyDescent="0.25">
      <c r="A9" s="1">
        <v>44004</v>
      </c>
      <c r="B9">
        <v>256.79998799999998</v>
      </c>
      <c r="C9">
        <v>26.91</v>
      </c>
      <c r="E9">
        <f t="shared" si="0"/>
        <v>5.4706720136466602E-2</v>
      </c>
      <c r="F9">
        <f t="shared" si="0"/>
        <v>-8.8105726872246715E-2</v>
      </c>
      <c r="I9" t="s">
        <v>8</v>
      </c>
      <c r="J9">
        <f>SUMPRODUCT(J6:K6,J6:K6)*52</f>
        <v>4.0000398685271492E-2</v>
      </c>
    </row>
    <row r="10" spans="1:12" x14ac:dyDescent="0.25">
      <c r="A10" s="1">
        <v>44011</v>
      </c>
      <c r="B10">
        <v>261.73998999999998</v>
      </c>
      <c r="C10">
        <v>27.719999000000001</v>
      </c>
      <c r="E10">
        <f t="shared" si="0"/>
        <v>1.9236768811687011E-2</v>
      </c>
      <c r="F10">
        <f t="shared" si="0"/>
        <v>3.0100297287253941E-2</v>
      </c>
      <c r="I10" t="s">
        <v>9</v>
      </c>
      <c r="J10">
        <f>SQRT(J9)</f>
        <v>0.20000099671069516</v>
      </c>
      <c r="K10" t="s">
        <v>10</v>
      </c>
      <c r="L10">
        <v>0.2</v>
      </c>
    </row>
    <row r="11" spans="1:12" x14ac:dyDescent="0.25">
      <c r="A11" s="1">
        <v>44018</v>
      </c>
      <c r="B11">
        <v>275.86999500000002</v>
      </c>
      <c r="C11">
        <v>27.09</v>
      </c>
      <c r="E11">
        <f t="shared" si="0"/>
        <v>5.3984891647623323E-2</v>
      </c>
      <c r="F11">
        <f t="shared" si="0"/>
        <v>-2.2727237472122575E-2</v>
      </c>
    </row>
    <row r="12" spans="1:12" x14ac:dyDescent="0.25">
      <c r="A12" s="1">
        <v>44025</v>
      </c>
      <c r="B12">
        <v>246.53999300000001</v>
      </c>
      <c r="C12">
        <v>27.049999</v>
      </c>
      <c r="E12">
        <f t="shared" si="0"/>
        <v>-0.10631820252869473</v>
      </c>
      <c r="F12">
        <f t="shared" si="0"/>
        <v>-1.4765965300849171E-3</v>
      </c>
    </row>
    <row r="13" spans="1:12" x14ac:dyDescent="0.25">
      <c r="A13" s="1">
        <v>44032</v>
      </c>
      <c r="B13">
        <v>246.55999800000001</v>
      </c>
      <c r="C13">
        <v>25.959999</v>
      </c>
      <c r="E13">
        <f t="shared" si="0"/>
        <v>8.1143021692264838E-5</v>
      </c>
      <c r="F13">
        <f t="shared" si="0"/>
        <v>-4.0295750103354844E-2</v>
      </c>
    </row>
    <row r="14" spans="1:12" x14ac:dyDescent="0.25">
      <c r="A14" s="1">
        <v>44039</v>
      </c>
      <c r="B14">
        <v>253.91000399999999</v>
      </c>
      <c r="C14">
        <v>24.969999000000001</v>
      </c>
      <c r="E14">
        <f t="shared" si="0"/>
        <v>2.9810212766143707E-2</v>
      </c>
      <c r="F14">
        <f t="shared" si="0"/>
        <v>-3.813559468935257E-2</v>
      </c>
    </row>
    <row r="15" spans="1:12" x14ac:dyDescent="0.25">
      <c r="A15" s="1">
        <v>44046</v>
      </c>
      <c r="B15">
        <v>258.73001099999999</v>
      </c>
      <c r="C15">
        <v>27.18</v>
      </c>
      <c r="E15">
        <f t="shared" si="0"/>
        <v>1.8983131519307861E-2</v>
      </c>
      <c r="F15">
        <f t="shared" si="0"/>
        <v>8.8506251041499784E-2</v>
      </c>
    </row>
    <row r="16" spans="1:12" x14ac:dyDescent="0.25">
      <c r="A16" s="1">
        <v>44053</v>
      </c>
      <c r="B16">
        <v>244.91000399999999</v>
      </c>
      <c r="C16">
        <v>28.950001</v>
      </c>
      <c r="E16">
        <f t="shared" si="0"/>
        <v>-5.34147814804522E-2</v>
      </c>
      <c r="F16">
        <f t="shared" si="0"/>
        <v>6.5121449595290759E-2</v>
      </c>
    </row>
    <row r="17" spans="1:6" x14ac:dyDescent="0.25">
      <c r="A17" s="1">
        <v>44060</v>
      </c>
      <c r="B17">
        <v>289.67999300000002</v>
      </c>
      <c r="C17">
        <v>27.27</v>
      </c>
      <c r="E17">
        <f t="shared" si="0"/>
        <v>0.18280179767585181</v>
      </c>
      <c r="F17">
        <f t="shared" si="0"/>
        <v>-5.8031120620686716E-2</v>
      </c>
    </row>
    <row r="18" spans="1:6" x14ac:dyDescent="0.25">
      <c r="A18" s="1">
        <v>44067</v>
      </c>
      <c r="B18">
        <v>299.26998900000001</v>
      </c>
      <c r="C18">
        <v>31.99</v>
      </c>
      <c r="E18">
        <f t="shared" si="0"/>
        <v>3.3105482711054846E-2</v>
      </c>
      <c r="F18">
        <f t="shared" si="0"/>
        <v>0.17308397506417306</v>
      </c>
    </row>
    <row r="19" spans="1:6" x14ac:dyDescent="0.25">
      <c r="A19" s="1">
        <v>44074</v>
      </c>
      <c r="B19">
        <v>369.89001500000001</v>
      </c>
      <c r="C19">
        <v>31.77</v>
      </c>
      <c r="E19">
        <f t="shared" si="0"/>
        <v>0.23597429944771364</v>
      </c>
      <c r="F19">
        <f t="shared" si="0"/>
        <v>-6.8771491090965364E-3</v>
      </c>
    </row>
    <row r="20" spans="1:6" x14ac:dyDescent="0.25">
      <c r="A20" s="1">
        <v>44081</v>
      </c>
      <c r="B20">
        <v>383</v>
      </c>
      <c r="C20">
        <v>31.700001</v>
      </c>
      <c r="E20">
        <f t="shared" si="0"/>
        <v>3.5442927541582847E-2</v>
      </c>
      <c r="F20">
        <f t="shared" si="0"/>
        <v>-2.2033050047214342E-3</v>
      </c>
    </row>
    <row r="21" spans="1:6" x14ac:dyDescent="0.25">
      <c r="A21" s="1">
        <v>44088</v>
      </c>
      <c r="B21">
        <v>438.73001099999999</v>
      </c>
      <c r="C21">
        <v>32.840000000000003</v>
      </c>
      <c r="E21">
        <f t="shared" si="0"/>
        <v>0.1455091671018276</v>
      </c>
      <c r="F21">
        <f t="shared" si="0"/>
        <v>3.5962112430217408E-2</v>
      </c>
    </row>
    <row r="22" spans="1:6" x14ac:dyDescent="0.25">
      <c r="A22" s="1">
        <v>44095</v>
      </c>
      <c r="B22">
        <v>496.5</v>
      </c>
      <c r="C22">
        <v>29.780000999999999</v>
      </c>
      <c r="E22">
        <f t="shared" si="0"/>
        <v>0.13167548959854503</v>
      </c>
      <c r="F22">
        <f t="shared" si="0"/>
        <v>-9.3179019488428882E-2</v>
      </c>
    </row>
    <row r="23" spans="1:6" x14ac:dyDescent="0.25">
      <c r="A23" s="1">
        <v>44102</v>
      </c>
      <c r="B23">
        <v>482.23001099999999</v>
      </c>
      <c r="C23">
        <v>31.75</v>
      </c>
      <c r="E23">
        <f t="shared" si="0"/>
        <v>-2.874116616314204E-2</v>
      </c>
      <c r="F23">
        <f t="shared" si="0"/>
        <v>6.615174391699985E-2</v>
      </c>
    </row>
    <row r="24" spans="1:6" x14ac:dyDescent="0.25">
      <c r="A24" s="1">
        <v>44109</v>
      </c>
      <c r="B24">
        <v>492.41000400000001</v>
      </c>
      <c r="C24">
        <v>32.810001</v>
      </c>
      <c r="E24">
        <f t="shared" si="0"/>
        <v>2.1110243592865174E-2</v>
      </c>
      <c r="F24">
        <f t="shared" si="0"/>
        <v>3.3385858267716451E-2</v>
      </c>
    </row>
    <row r="25" spans="1:6" x14ac:dyDescent="0.25">
      <c r="A25" s="1">
        <v>44116</v>
      </c>
      <c r="B25">
        <v>559</v>
      </c>
      <c r="C25">
        <v>31.469999000000001</v>
      </c>
      <c r="E25">
        <f t="shared" si="0"/>
        <v>0.13523282520474544</v>
      </c>
      <c r="F25">
        <f t="shared" si="0"/>
        <v>-4.0841266661345021E-2</v>
      </c>
    </row>
    <row r="26" spans="1:6" x14ac:dyDescent="0.25">
      <c r="A26" s="1">
        <v>44123</v>
      </c>
      <c r="B26">
        <v>511.51998900000001</v>
      </c>
      <c r="C26">
        <v>34</v>
      </c>
      <c r="E26">
        <f t="shared" si="0"/>
        <v>-8.4937407871198523E-2</v>
      </c>
      <c r="F26">
        <f t="shared" si="0"/>
        <v>8.039406038748198E-2</v>
      </c>
    </row>
    <row r="27" spans="1:6" x14ac:dyDescent="0.25">
      <c r="A27" s="1">
        <v>44130</v>
      </c>
      <c r="B27">
        <v>460.91000400000001</v>
      </c>
      <c r="C27">
        <v>30.639999</v>
      </c>
      <c r="E27">
        <f t="shared" si="0"/>
        <v>-9.8940385690382104E-2</v>
      </c>
      <c r="F27">
        <f t="shared" si="0"/>
        <v>-9.8823558823529445E-2</v>
      </c>
    </row>
    <row r="28" spans="1:6" x14ac:dyDescent="0.25">
      <c r="A28" s="1">
        <v>44137</v>
      </c>
      <c r="B28">
        <v>500.10998499999999</v>
      </c>
      <c r="C28">
        <v>31.42</v>
      </c>
      <c r="E28">
        <f t="shared" si="0"/>
        <v>8.5049099954011886E-2</v>
      </c>
      <c r="F28">
        <f t="shared" si="0"/>
        <v>2.5456952527968424E-2</v>
      </c>
    </row>
    <row r="29" spans="1:6" x14ac:dyDescent="0.25">
      <c r="A29" s="1">
        <v>44144</v>
      </c>
      <c r="B29">
        <v>403.57998700000002</v>
      </c>
      <c r="C29">
        <v>36.459999000000003</v>
      </c>
      <c r="E29">
        <f t="shared" si="0"/>
        <v>-0.19301753793218102</v>
      </c>
      <c r="F29">
        <f t="shared" si="0"/>
        <v>0.16040735200509237</v>
      </c>
    </row>
    <row r="30" spans="1:6" x14ac:dyDescent="0.25">
      <c r="A30" s="1">
        <v>44151</v>
      </c>
      <c r="B30">
        <v>439.60000600000001</v>
      </c>
      <c r="C30">
        <v>37.130001</v>
      </c>
      <c r="E30">
        <f t="shared" si="0"/>
        <v>8.9251251697968881E-2</v>
      </c>
      <c r="F30">
        <f t="shared" si="0"/>
        <v>1.8376358156235728E-2</v>
      </c>
    </row>
    <row r="31" spans="1:6" x14ac:dyDescent="0.25">
      <c r="A31" s="1">
        <v>44158</v>
      </c>
      <c r="B31">
        <v>471.60998499999999</v>
      </c>
      <c r="C31">
        <v>41.060001</v>
      </c>
      <c r="E31">
        <f t="shared" si="0"/>
        <v>7.2816147777759577E-2</v>
      </c>
      <c r="F31">
        <f t="shared" si="0"/>
        <v>0.10584432787922626</v>
      </c>
    </row>
    <row r="32" spans="1:6" x14ac:dyDescent="0.25">
      <c r="A32" s="1">
        <v>44165</v>
      </c>
      <c r="B32">
        <v>410.01001000000002</v>
      </c>
      <c r="C32">
        <v>42.360000999999997</v>
      </c>
      <c r="E32">
        <f t="shared" si="0"/>
        <v>-0.13061635028783369</v>
      </c>
      <c r="F32">
        <f t="shared" si="0"/>
        <v>3.1660983154871314E-2</v>
      </c>
    </row>
    <row r="33" spans="1:6" x14ac:dyDescent="0.25">
      <c r="A33" s="1">
        <v>44172</v>
      </c>
      <c r="B33">
        <v>397.01001000000002</v>
      </c>
      <c r="C33">
        <v>41.740001999999997</v>
      </c>
      <c r="E33">
        <f t="shared" si="0"/>
        <v>-3.1706542969524132E-2</v>
      </c>
      <c r="F33">
        <f t="shared" si="0"/>
        <v>-1.4636425527940866E-2</v>
      </c>
    </row>
    <row r="34" spans="1:6" x14ac:dyDescent="0.25">
      <c r="A34" s="1">
        <v>44179</v>
      </c>
      <c r="B34">
        <v>406.01001000000002</v>
      </c>
      <c r="C34">
        <v>40.68</v>
      </c>
      <c r="E34">
        <f t="shared" si="0"/>
        <v>2.266945359891559E-2</v>
      </c>
      <c r="F34">
        <f t="shared" si="0"/>
        <v>-2.5395350963327679E-2</v>
      </c>
    </row>
    <row r="35" spans="1:6" x14ac:dyDescent="0.25">
      <c r="A35" s="1">
        <v>44186</v>
      </c>
      <c r="B35">
        <v>375.17001299999998</v>
      </c>
      <c r="C35">
        <v>39.729999999999997</v>
      </c>
      <c r="E35">
        <f t="shared" si="0"/>
        <v>-7.5958710968727194E-2</v>
      </c>
      <c r="F35">
        <f t="shared" si="0"/>
        <v>-2.3352999016715947E-2</v>
      </c>
    </row>
    <row r="36" spans="1:6" x14ac:dyDescent="0.25">
      <c r="A36" s="1">
        <v>44193</v>
      </c>
      <c r="B36">
        <v>337.32000699999998</v>
      </c>
      <c r="C36">
        <v>40.209999000000003</v>
      </c>
      <c r="E36">
        <f t="shared" si="0"/>
        <v>-0.1008876101193088</v>
      </c>
      <c r="F36">
        <f t="shared" si="0"/>
        <v>1.2081525295746465E-2</v>
      </c>
    </row>
    <row r="37" spans="1:6" x14ac:dyDescent="0.25">
      <c r="A37" s="1">
        <v>44200</v>
      </c>
      <c r="B37">
        <v>349.60998499999999</v>
      </c>
      <c r="C37">
        <v>40.020000000000003</v>
      </c>
      <c r="E37">
        <f t="shared" si="0"/>
        <v>3.6434180436857533E-2</v>
      </c>
      <c r="F37">
        <f t="shared" si="0"/>
        <v>-4.7251679862015949E-3</v>
      </c>
    </row>
    <row r="38" spans="1:6" x14ac:dyDescent="0.25">
      <c r="A38" s="1">
        <v>44207</v>
      </c>
      <c r="B38">
        <v>384.52999899999998</v>
      </c>
      <c r="C38">
        <v>39.979999999999997</v>
      </c>
      <c r="E38">
        <f t="shared" si="0"/>
        <v>9.9882770796720699E-2</v>
      </c>
      <c r="F38">
        <f t="shared" si="0"/>
        <v>-9.9950024987527364E-4</v>
      </c>
    </row>
    <row r="39" spans="1:6" x14ac:dyDescent="0.25">
      <c r="A39" s="1">
        <v>44214</v>
      </c>
      <c r="B39">
        <v>383.39999399999999</v>
      </c>
      <c r="C39">
        <v>40</v>
      </c>
      <c r="E39">
        <f t="shared" si="0"/>
        <v>-2.9386653913573424E-3</v>
      </c>
      <c r="F39">
        <f t="shared" si="0"/>
        <v>5.002501250626068E-4</v>
      </c>
    </row>
    <row r="40" spans="1:6" x14ac:dyDescent="0.25">
      <c r="A40" s="1">
        <v>44221</v>
      </c>
      <c r="B40">
        <v>372.07000699999998</v>
      </c>
      <c r="C40">
        <v>37.959999000000003</v>
      </c>
      <c r="E40">
        <f t="shared" si="0"/>
        <v>-2.9551348923599674E-2</v>
      </c>
      <c r="F40">
        <f t="shared" si="0"/>
        <v>-5.1000024999999893E-2</v>
      </c>
    </row>
    <row r="41" spans="1:6" x14ac:dyDescent="0.25">
      <c r="A41" s="1">
        <v>44228</v>
      </c>
      <c r="B41">
        <v>419.58999599999999</v>
      </c>
      <c r="C41">
        <v>41.150002000000001</v>
      </c>
      <c r="E41">
        <f t="shared" si="0"/>
        <v>0.12771787057804951</v>
      </c>
      <c r="F41">
        <f t="shared" si="0"/>
        <v>8.4035908430872164E-2</v>
      </c>
    </row>
    <row r="42" spans="1:6" x14ac:dyDescent="0.25">
      <c r="A42" s="1">
        <v>44235</v>
      </c>
      <c r="B42">
        <v>433.10998499999999</v>
      </c>
      <c r="C42">
        <v>43.290000999999997</v>
      </c>
      <c r="E42">
        <f t="shared" si="0"/>
        <v>3.222190502368405E-2</v>
      </c>
      <c r="F42">
        <f t="shared" si="0"/>
        <v>5.2004833438404008E-2</v>
      </c>
    </row>
    <row r="43" spans="1:6" x14ac:dyDescent="0.25">
      <c r="A43" s="1">
        <v>44242</v>
      </c>
      <c r="B43">
        <v>417.26001000000002</v>
      </c>
      <c r="C43">
        <v>45.669998</v>
      </c>
      <c r="E43">
        <f t="shared" si="0"/>
        <v>-3.6595727526346433E-2</v>
      </c>
      <c r="F43">
        <f t="shared" si="0"/>
        <v>5.4977984407992952E-2</v>
      </c>
    </row>
    <row r="44" spans="1:6" x14ac:dyDescent="0.25">
      <c r="A44" s="1">
        <v>44249</v>
      </c>
      <c r="B44">
        <v>373.60998499999999</v>
      </c>
      <c r="C44">
        <v>47.939999</v>
      </c>
      <c r="E44">
        <f t="shared" si="0"/>
        <v>-0.10461109129532931</v>
      </c>
      <c r="F44">
        <f t="shared" si="0"/>
        <v>4.9704425211492209E-2</v>
      </c>
    </row>
    <row r="45" spans="1:6" x14ac:dyDescent="0.25">
      <c r="A45" s="1">
        <v>44256</v>
      </c>
      <c r="B45">
        <v>337.42999300000002</v>
      </c>
      <c r="C45">
        <v>46.209999000000003</v>
      </c>
      <c r="E45">
        <f t="shared" si="0"/>
        <v>-9.6838932182179205E-2</v>
      </c>
      <c r="F45">
        <f t="shared" si="0"/>
        <v>-3.6086775888334865E-2</v>
      </c>
    </row>
    <row r="46" spans="1:6" x14ac:dyDescent="0.25">
      <c r="A46" s="1">
        <v>44263</v>
      </c>
      <c r="B46">
        <v>346.39001500000001</v>
      </c>
      <c r="C46">
        <v>49.830002</v>
      </c>
      <c r="E46">
        <f t="shared" si="0"/>
        <v>2.655372132257372E-2</v>
      </c>
      <c r="F46">
        <f t="shared" si="0"/>
        <v>7.8338088689419827E-2</v>
      </c>
    </row>
    <row r="47" spans="1:6" x14ac:dyDescent="0.25">
      <c r="A47" s="1">
        <v>44270</v>
      </c>
      <c r="B47">
        <v>326.26001000000002</v>
      </c>
      <c r="C47">
        <v>49</v>
      </c>
      <c r="E47">
        <f t="shared" si="0"/>
        <v>-5.8113698802778613E-2</v>
      </c>
      <c r="F47">
        <f t="shared" si="0"/>
        <v>-1.665667201859633E-2</v>
      </c>
    </row>
    <row r="48" spans="1:6" x14ac:dyDescent="0.25">
      <c r="A48" s="1">
        <v>44277</v>
      </c>
      <c r="B48">
        <v>319.95001200000002</v>
      </c>
      <c r="C48">
        <v>47.66</v>
      </c>
      <c r="E48">
        <f t="shared" si="0"/>
        <v>-1.9340396636412849E-2</v>
      </c>
      <c r="F48">
        <f t="shared" si="0"/>
        <v>-2.734693877551031E-2</v>
      </c>
    </row>
    <row r="49" spans="1:6" x14ac:dyDescent="0.25">
      <c r="A49" s="1">
        <v>44284</v>
      </c>
      <c r="B49">
        <v>326.23001099999999</v>
      </c>
      <c r="C49">
        <v>48.830002</v>
      </c>
      <c r="E49">
        <f t="shared" si="0"/>
        <v>1.962806302379505E-2</v>
      </c>
      <c r="F49">
        <f t="shared" si="0"/>
        <v>2.4548929920268581E-2</v>
      </c>
    </row>
    <row r="50" spans="1:6" x14ac:dyDescent="0.25">
      <c r="A50" s="1">
        <v>44291</v>
      </c>
      <c r="B50">
        <v>322.64999399999999</v>
      </c>
      <c r="C50">
        <v>49.27</v>
      </c>
      <c r="E50">
        <f t="shared" si="0"/>
        <v>-1.0973904543687074E-2</v>
      </c>
      <c r="F50">
        <f t="shared" si="0"/>
        <v>9.0108126557111312E-3</v>
      </c>
    </row>
    <row r="51" spans="1:6" x14ac:dyDescent="0.25">
      <c r="A51" s="1">
        <v>44298</v>
      </c>
      <c r="B51">
        <v>329.95001200000002</v>
      </c>
      <c r="C51">
        <v>46.639999000000003</v>
      </c>
      <c r="E51">
        <f t="shared" si="0"/>
        <v>2.262519180459055E-2</v>
      </c>
      <c r="F51">
        <f t="shared" si="0"/>
        <v>-5.3379358636086893E-2</v>
      </c>
    </row>
    <row r="52" spans="1:6" x14ac:dyDescent="0.25">
      <c r="A52" s="1">
        <v>44305</v>
      </c>
      <c r="B52">
        <v>336.88000499999998</v>
      </c>
      <c r="C52">
        <v>45.799999</v>
      </c>
      <c r="E52">
        <f t="shared" si="0"/>
        <v>2.1003160321145797E-2</v>
      </c>
      <c r="F52">
        <f t="shared" si="0"/>
        <v>-1.8010291981352844E-2</v>
      </c>
    </row>
    <row r="53" spans="1:6" x14ac:dyDescent="0.25">
      <c r="A53" s="1">
        <v>44312</v>
      </c>
      <c r="B53">
        <v>319.57000699999998</v>
      </c>
      <c r="C53">
        <v>46.919998</v>
      </c>
      <c r="E53">
        <f t="shared" si="0"/>
        <v>-5.1383275181321686E-2</v>
      </c>
      <c r="F53">
        <f t="shared" si="0"/>
        <v>2.4454127171487539E-2</v>
      </c>
    </row>
    <row r="54" spans="1:6" x14ac:dyDescent="0.25">
      <c r="A5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hpun</dc:creator>
  <cp:lastModifiedBy>hpun</cp:lastModifiedBy>
  <dcterms:created xsi:type="dcterms:W3CDTF">2021-05-02T20:47:50Z</dcterms:created>
  <dcterms:modified xsi:type="dcterms:W3CDTF">2021-05-02T23:12:40Z</dcterms:modified>
</cp:coreProperties>
</file>